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01" windowWidth="15300" windowHeight="9600" activeTab="0"/>
  </bookViews>
  <sheets>
    <sheet name="Grades - 2nd Term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<sst xmlns="http://schemas.openxmlformats.org/spreadsheetml/2006/main" count="60" uniqueCount="44">
  <si>
    <t>Grade:</t>
  </si>
  <si>
    <t>Regents Credit</t>
  </si>
  <si>
    <t>Lab Hrs.</t>
  </si>
  <si>
    <t>Failing at this time</t>
  </si>
  <si>
    <t>Absent - Needs to be made up</t>
  </si>
  <si>
    <t>Absent - Does not need to be made up</t>
  </si>
  <si>
    <t>Missed Assignment - Grade of 0 given</t>
  </si>
  <si>
    <t>Student #</t>
  </si>
  <si>
    <t>O6785</t>
  </si>
  <si>
    <t>O8032</t>
  </si>
  <si>
    <t>O9220</t>
  </si>
  <si>
    <t>O9523</t>
  </si>
  <si>
    <t>O6495</t>
  </si>
  <si>
    <t>O7552</t>
  </si>
  <si>
    <t>O7218</t>
  </si>
  <si>
    <t>O6850</t>
  </si>
  <si>
    <t>O7236</t>
  </si>
  <si>
    <t>O7245</t>
  </si>
  <si>
    <t>O8025</t>
  </si>
  <si>
    <t>Fall 2005 Earth Science 2AB Student Grades - 2nd Term</t>
  </si>
  <si>
    <t>Notebook Check #1</t>
  </si>
  <si>
    <t>O6572</t>
  </si>
  <si>
    <t>Caverns Mov Quiz</t>
  </si>
  <si>
    <t>AB</t>
  </si>
  <si>
    <t>Rock ID Quiz</t>
  </si>
  <si>
    <t>Rock Exam</t>
  </si>
  <si>
    <t>X</t>
  </si>
  <si>
    <t>Received, but not graded yet</t>
  </si>
  <si>
    <t>Classifying Rocks Lab</t>
  </si>
  <si>
    <t>Rock WS HW</t>
  </si>
  <si>
    <t>Wx'ing vs rock type Lab</t>
  </si>
  <si>
    <t>Flood Mov Notes</t>
  </si>
  <si>
    <t>Stream Divides Lab</t>
  </si>
  <si>
    <t>Wx'ing Quiz</t>
  </si>
  <si>
    <t>Glacial Rebound Lab</t>
  </si>
  <si>
    <t>Wx'ing Packet</t>
  </si>
  <si>
    <t>Extra Credit</t>
  </si>
  <si>
    <t>Glacial Till Lab</t>
  </si>
  <si>
    <t>Permeability Lab</t>
  </si>
  <si>
    <t>Porosity Lab</t>
  </si>
  <si>
    <t>Stream Table Lab</t>
  </si>
  <si>
    <t>Wx'ing&amp; Erosion Exam</t>
  </si>
  <si>
    <t>Exam Corrections</t>
  </si>
  <si>
    <t>Gen Land Feat. WS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</si>
</sst>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5"/>
      <name val="Arial"/>
      <family val="2"/>
    </font>
    <font>
      <sz val="10"/>
      <color indexed="15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0" borderId="0" xfId="0" applyFont="1" applyFill="1" applyAlignment="1">
      <alignment horizontal="left" textRotation="60"/>
    </xf>
    <xf numFmtId="0" fontId="5" fillId="0" borderId="0" xfId="0" applyFont="1" applyAlignment="1">
      <alignment horizontal="center"/>
    </xf>
    <xf numFmtId="1" fontId="5" fillId="4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6" fontId="4" fillId="0" borderId="0" xfId="0" applyNumberFormat="1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5" fillId="7" borderId="0" xfId="0" applyFont="1" applyFill="1" applyAlignment="1">
      <alignment horizontal="left" textRotation="60"/>
    </xf>
    <xf numFmtId="16" fontId="4" fillId="7" borderId="0" xfId="0" applyNumberFormat="1" applyFont="1" applyFill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6" fillId="9" borderId="0" xfId="0" applyFont="1" applyFill="1" applyAlignment="1">
      <alignment horizontal="left" textRotation="60"/>
    </xf>
    <xf numFmtId="0" fontId="6" fillId="9" borderId="0" xfId="0" applyFont="1" applyFill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7" fillId="9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tabSelected="1" workbookViewId="0" topLeftCell="A5">
      <selection activeCell="B5" sqref="B1:B16384"/>
    </sheetView>
  </sheetViews>
  <sheetFormatPr defaultColWidth="9.140625" defaultRowHeight="12.75"/>
  <cols>
    <col min="1" max="1" width="10.57421875" style="3" customWidth="1"/>
    <col min="2" max="3" width="6.421875" style="3" customWidth="1"/>
    <col min="4" max="5" width="6.8515625" style="4" customWidth="1"/>
    <col min="6" max="6" width="7.57421875" style="4" customWidth="1"/>
    <col min="7" max="7" width="7.8515625" style="4" customWidth="1"/>
    <col min="8" max="8" width="8.00390625" style="4" customWidth="1"/>
    <col min="9" max="9" width="7.28125" style="4" customWidth="1"/>
    <col min="10" max="10" width="7.421875" style="4" customWidth="1"/>
    <col min="11" max="11" width="7.00390625" style="4" customWidth="1"/>
    <col min="12" max="12" width="7.28125" style="4" customWidth="1"/>
    <col min="13" max="21" width="4.28125" style="4" customWidth="1"/>
    <col min="22" max="22" width="7.57421875" style="4" customWidth="1"/>
    <col min="23" max="23" width="9.57421875" style="16" customWidth="1"/>
    <col min="24" max="24" width="1.8515625" style="0" customWidth="1"/>
    <col min="25" max="25" width="9.140625" style="23" customWidth="1"/>
  </cols>
  <sheetData>
    <row r="1" spans="6:23" ht="12.75">
      <c r="F1" s="5" t="s">
        <v>19</v>
      </c>
      <c r="K1" s="11"/>
      <c r="L1" s="17" t="s">
        <v>1</v>
      </c>
      <c r="W1" s="12"/>
    </row>
    <row r="2" spans="6:23" ht="12.75">
      <c r="F2" s="5"/>
      <c r="K2" s="4" t="s">
        <v>26</v>
      </c>
      <c r="L2" s="17" t="s">
        <v>27</v>
      </c>
      <c r="W2" s="12"/>
    </row>
    <row r="3" spans="6:23" ht="12.75">
      <c r="F3" s="5"/>
      <c r="K3" s="18"/>
      <c r="L3" s="17" t="s">
        <v>3</v>
      </c>
      <c r="W3" s="12"/>
    </row>
    <row r="4" spans="6:23" ht="12.75">
      <c r="F4" s="5"/>
      <c r="K4" s="19"/>
      <c r="L4" s="17" t="s">
        <v>4</v>
      </c>
      <c r="W4" s="12"/>
    </row>
    <row r="5" spans="6:23" ht="12.75">
      <c r="F5" s="5"/>
      <c r="K5" s="20"/>
      <c r="L5" s="17" t="s">
        <v>5</v>
      </c>
      <c r="W5" s="12"/>
    </row>
    <row r="6" spans="6:23" ht="12.75">
      <c r="F6" s="5"/>
      <c r="K6" s="21"/>
      <c r="L6" s="17" t="s">
        <v>6</v>
      </c>
      <c r="W6" s="12"/>
    </row>
    <row r="7" spans="1:25" s="8" customFormat="1" ht="108">
      <c r="A7" s="7"/>
      <c r="B7" s="22" t="s">
        <v>20</v>
      </c>
      <c r="C7" s="22" t="s">
        <v>29</v>
      </c>
      <c r="D7" s="22" t="s">
        <v>24</v>
      </c>
      <c r="E7" s="30" t="s">
        <v>28</v>
      </c>
      <c r="F7" s="22" t="s">
        <v>25</v>
      </c>
      <c r="G7" s="22" t="s">
        <v>22</v>
      </c>
      <c r="H7" s="30" t="s">
        <v>30</v>
      </c>
      <c r="I7" s="22" t="s">
        <v>31</v>
      </c>
      <c r="J7" s="30" t="s">
        <v>32</v>
      </c>
      <c r="K7" s="22" t="s">
        <v>33</v>
      </c>
      <c r="L7" s="30" t="s">
        <v>34</v>
      </c>
      <c r="M7" s="22" t="s">
        <v>35</v>
      </c>
      <c r="N7" s="30" t="s">
        <v>37</v>
      </c>
      <c r="O7" s="30" t="s">
        <v>38</v>
      </c>
      <c r="P7" s="30" t="s">
        <v>39</v>
      </c>
      <c r="Q7" s="30" t="s">
        <v>40</v>
      </c>
      <c r="R7" s="22" t="s">
        <v>41</v>
      </c>
      <c r="S7" s="22" t="s">
        <v>42</v>
      </c>
      <c r="T7" s="22" t="s">
        <v>43</v>
      </c>
      <c r="U7" s="22"/>
      <c r="V7" s="35" t="s">
        <v>36</v>
      </c>
      <c r="W7" s="13"/>
      <c r="Y7" s="23"/>
    </row>
    <row r="8" spans="1:25" s="8" customFormat="1" ht="12.75">
      <c r="A8" s="6"/>
      <c r="B8" s="26">
        <v>38644</v>
      </c>
      <c r="C8" s="26">
        <v>38644</v>
      </c>
      <c r="D8" s="26">
        <v>38644</v>
      </c>
      <c r="E8" s="31">
        <v>38645</v>
      </c>
      <c r="F8" s="26">
        <v>38646</v>
      </c>
      <c r="G8" s="26">
        <v>38650</v>
      </c>
      <c r="H8" s="33">
        <v>1</v>
      </c>
      <c r="I8" s="26">
        <v>38658</v>
      </c>
      <c r="J8" s="31">
        <v>38653</v>
      </c>
      <c r="K8" s="26">
        <v>38657</v>
      </c>
      <c r="L8" s="31">
        <v>38660</v>
      </c>
      <c r="M8" s="26">
        <v>38663</v>
      </c>
      <c r="N8" s="33">
        <v>1</v>
      </c>
      <c r="O8" s="33">
        <v>1</v>
      </c>
      <c r="P8" s="33">
        <v>1</v>
      </c>
      <c r="Q8" s="33">
        <v>2</v>
      </c>
      <c r="R8" s="26">
        <v>38677</v>
      </c>
      <c r="S8" s="26">
        <v>38684</v>
      </c>
      <c r="T8" s="26">
        <v>38686</v>
      </c>
      <c r="U8" s="7"/>
      <c r="V8" s="36"/>
      <c r="W8" s="14" t="s">
        <v>0</v>
      </c>
      <c r="Y8" s="23"/>
    </row>
    <row r="9" spans="1:25" s="8" customFormat="1" ht="12.75" customHeight="1" thickBot="1">
      <c r="A9" s="9" t="s">
        <v>7</v>
      </c>
      <c r="B9" s="10">
        <v>25</v>
      </c>
      <c r="C9" s="10">
        <v>25</v>
      </c>
      <c r="D9" s="10">
        <v>16</v>
      </c>
      <c r="E9" s="32">
        <v>50</v>
      </c>
      <c r="F9" s="10">
        <v>161</v>
      </c>
      <c r="G9" s="10">
        <v>30</v>
      </c>
      <c r="H9" s="32">
        <v>50</v>
      </c>
      <c r="I9" s="10">
        <v>40</v>
      </c>
      <c r="J9" s="32">
        <v>50</v>
      </c>
      <c r="K9" s="10">
        <v>25</v>
      </c>
      <c r="L9" s="32">
        <v>50</v>
      </c>
      <c r="M9" s="10">
        <v>25</v>
      </c>
      <c r="N9" s="32">
        <v>50</v>
      </c>
      <c r="O9" s="32">
        <v>50</v>
      </c>
      <c r="P9" s="32">
        <v>50</v>
      </c>
      <c r="Q9" s="32">
        <v>100</v>
      </c>
      <c r="R9" s="10">
        <v>100</v>
      </c>
      <c r="S9" s="10">
        <v>10</v>
      </c>
      <c r="T9" s="10">
        <v>50</v>
      </c>
      <c r="U9" s="10"/>
      <c r="V9" s="37"/>
      <c r="W9" s="15">
        <f>SUM(B9:V9)</f>
        <v>957</v>
      </c>
      <c r="Y9" s="23" t="s">
        <v>2</v>
      </c>
    </row>
    <row r="10" spans="1:25" ht="13.5" hidden="1" thickTop="1">
      <c r="A10" s="3">
        <v>11355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8"/>
      <c r="W10" s="13">
        <f>((SUM(B10:V10))/(W9-0))*100</f>
        <v>0</v>
      </c>
      <c r="Y10" s="23">
        <v>3</v>
      </c>
    </row>
    <row r="11" spans="1:25" ht="13.5" thickTop="1">
      <c r="A11" s="3" t="s">
        <v>8</v>
      </c>
      <c r="B11" s="28" t="s">
        <v>23</v>
      </c>
      <c r="C11" s="29">
        <v>0</v>
      </c>
      <c r="D11" s="3">
        <v>4</v>
      </c>
      <c r="E11" s="28" t="s">
        <v>23</v>
      </c>
      <c r="F11" s="29">
        <v>42</v>
      </c>
      <c r="G11" s="28" t="s">
        <v>23</v>
      </c>
      <c r="H11" s="29">
        <v>46</v>
      </c>
      <c r="I11" s="28" t="s">
        <v>23</v>
      </c>
      <c r="J11" s="27">
        <v>0</v>
      </c>
      <c r="K11" s="28" t="s">
        <v>23</v>
      </c>
      <c r="L11" s="39">
        <v>43</v>
      </c>
      <c r="M11" s="28" t="s">
        <v>23</v>
      </c>
      <c r="N11" s="28" t="s">
        <v>23</v>
      </c>
      <c r="O11" s="28" t="s">
        <v>23</v>
      </c>
      <c r="P11" s="28" t="s">
        <v>23</v>
      </c>
      <c r="Q11" s="28" t="s">
        <v>23</v>
      </c>
      <c r="R11" s="28" t="s">
        <v>23</v>
      </c>
      <c r="S11" s="28" t="s">
        <v>23</v>
      </c>
      <c r="T11" s="28"/>
      <c r="U11" s="28"/>
      <c r="V11" s="38"/>
      <c r="W11" s="24">
        <f>(135/352)*100</f>
        <v>38.35227272727273</v>
      </c>
      <c r="Y11" s="23">
        <v>2</v>
      </c>
    </row>
    <row r="12" spans="1:25" ht="12.75">
      <c r="A12" s="3" t="s">
        <v>9</v>
      </c>
      <c r="B12" s="3">
        <v>25</v>
      </c>
      <c r="C12" s="3">
        <v>15</v>
      </c>
      <c r="D12" s="3">
        <v>6</v>
      </c>
      <c r="E12" s="34">
        <v>7</v>
      </c>
      <c r="F12" s="3">
        <v>94</v>
      </c>
      <c r="G12" s="3">
        <v>20</v>
      </c>
      <c r="H12" s="39">
        <v>38</v>
      </c>
      <c r="I12" s="28" t="s">
        <v>23</v>
      </c>
      <c r="J12" s="34">
        <v>20</v>
      </c>
      <c r="K12" s="3">
        <v>17</v>
      </c>
      <c r="L12" s="39">
        <v>32</v>
      </c>
      <c r="M12" s="3">
        <v>25</v>
      </c>
      <c r="N12" s="39">
        <v>50</v>
      </c>
      <c r="O12" s="39">
        <v>39</v>
      </c>
      <c r="P12" s="39">
        <v>36</v>
      </c>
      <c r="Q12" s="39">
        <v>75</v>
      </c>
      <c r="R12" s="3">
        <v>30</v>
      </c>
      <c r="S12" s="27">
        <v>0</v>
      </c>
      <c r="T12" s="3">
        <v>25</v>
      </c>
      <c r="U12" s="3"/>
      <c r="V12" s="38"/>
      <c r="W12" s="24">
        <f>((SUM(B12:V12))/(W9-40))*100</f>
        <v>60.414394765539804</v>
      </c>
      <c r="Y12" s="23">
        <v>15</v>
      </c>
    </row>
    <row r="13" spans="1:25" s="2" customFormat="1" ht="12.75">
      <c r="A13" s="3" t="s">
        <v>10</v>
      </c>
      <c r="B13" s="3">
        <v>25</v>
      </c>
      <c r="C13" s="27">
        <v>0</v>
      </c>
      <c r="D13" s="3">
        <v>12</v>
      </c>
      <c r="E13" s="39">
        <v>45</v>
      </c>
      <c r="F13" s="3">
        <v>128</v>
      </c>
      <c r="G13" s="3">
        <v>20</v>
      </c>
      <c r="H13" s="39">
        <v>46</v>
      </c>
      <c r="I13" s="27">
        <v>0</v>
      </c>
      <c r="J13" s="39">
        <v>37</v>
      </c>
      <c r="K13" s="28" t="s">
        <v>23</v>
      </c>
      <c r="L13" s="39">
        <v>35</v>
      </c>
      <c r="M13" s="3">
        <v>25</v>
      </c>
      <c r="N13" s="27">
        <v>0</v>
      </c>
      <c r="O13" s="39">
        <v>50</v>
      </c>
      <c r="P13" s="39">
        <v>47</v>
      </c>
      <c r="Q13" s="39">
        <v>81</v>
      </c>
      <c r="R13" s="3">
        <f>76+1</f>
        <v>77</v>
      </c>
      <c r="S13" s="3">
        <v>10</v>
      </c>
      <c r="T13" s="3">
        <v>35</v>
      </c>
      <c r="U13" s="3"/>
      <c r="V13" s="38"/>
      <c r="W13" s="25">
        <f>((SUM(B13:V13))/(W9-25))*100</f>
        <v>72.21030042918454</v>
      </c>
      <c r="Y13" s="23">
        <v>17</v>
      </c>
    </row>
    <row r="14" spans="1:25" s="2" customFormat="1" ht="15.75" customHeight="1">
      <c r="A14" s="3" t="s">
        <v>11</v>
      </c>
      <c r="B14" s="27">
        <v>0</v>
      </c>
      <c r="C14" s="27">
        <v>0</v>
      </c>
      <c r="D14" s="28" t="s">
        <v>23</v>
      </c>
      <c r="E14" s="39">
        <v>35</v>
      </c>
      <c r="F14" s="3">
        <v>86</v>
      </c>
      <c r="G14" s="27">
        <v>0</v>
      </c>
      <c r="H14" s="34">
        <v>30</v>
      </c>
      <c r="I14" s="27">
        <v>0</v>
      </c>
      <c r="J14" s="34">
        <v>26</v>
      </c>
      <c r="K14" s="28" t="s">
        <v>23</v>
      </c>
      <c r="L14" s="34">
        <v>22</v>
      </c>
      <c r="M14" s="3">
        <v>25</v>
      </c>
      <c r="N14" s="39">
        <v>50</v>
      </c>
      <c r="O14" s="39">
        <v>50</v>
      </c>
      <c r="P14" s="39">
        <v>50</v>
      </c>
      <c r="Q14" s="27">
        <v>0</v>
      </c>
      <c r="R14" s="3">
        <f>20+18</f>
        <v>38</v>
      </c>
      <c r="S14" s="3">
        <v>10</v>
      </c>
      <c r="T14" s="3">
        <v>35</v>
      </c>
      <c r="U14" s="3"/>
      <c r="V14" s="38"/>
      <c r="W14" s="24">
        <f>((SUM(B14:V14))/(W9-41))*100</f>
        <v>49.890829694323145</v>
      </c>
      <c r="Y14" s="23">
        <v>11</v>
      </c>
    </row>
    <row r="15" spans="1:25" s="2" customFormat="1" ht="12.75">
      <c r="A15" s="3" t="s">
        <v>12</v>
      </c>
      <c r="B15" s="3">
        <v>25</v>
      </c>
      <c r="C15" s="27">
        <v>0</v>
      </c>
      <c r="D15" s="3">
        <v>2</v>
      </c>
      <c r="E15" s="39">
        <v>33</v>
      </c>
      <c r="F15" s="3">
        <v>54</v>
      </c>
      <c r="G15" s="3">
        <v>15</v>
      </c>
      <c r="H15" s="27">
        <v>0</v>
      </c>
      <c r="I15" s="3">
        <v>10</v>
      </c>
      <c r="J15" s="34">
        <v>22</v>
      </c>
      <c r="K15" s="3">
        <v>15</v>
      </c>
      <c r="L15" s="34">
        <v>26</v>
      </c>
      <c r="M15" s="27">
        <v>0</v>
      </c>
      <c r="N15" s="39">
        <v>47</v>
      </c>
      <c r="O15" s="39">
        <v>44</v>
      </c>
      <c r="P15" s="34">
        <v>31</v>
      </c>
      <c r="Q15" s="27">
        <v>0</v>
      </c>
      <c r="R15" s="3">
        <v>46</v>
      </c>
      <c r="S15" s="27">
        <v>0</v>
      </c>
      <c r="T15" s="27">
        <v>0</v>
      </c>
      <c r="U15" s="3"/>
      <c r="V15" s="38"/>
      <c r="W15" s="24">
        <f>((SUM(B15:V15))/(W9-0))*100</f>
        <v>38.662486938349005</v>
      </c>
      <c r="Y15" s="23">
        <v>12</v>
      </c>
    </row>
    <row r="16" spans="1:25" s="2" customFormat="1" ht="12.75">
      <c r="A16" s="3" t="s">
        <v>13</v>
      </c>
      <c r="B16" s="3">
        <v>25</v>
      </c>
      <c r="C16" s="3">
        <v>25</v>
      </c>
      <c r="D16" s="3">
        <v>8</v>
      </c>
      <c r="E16" s="39">
        <v>34</v>
      </c>
      <c r="F16" s="3">
        <v>112</v>
      </c>
      <c r="G16" s="3">
        <v>5</v>
      </c>
      <c r="H16" s="34">
        <v>30</v>
      </c>
      <c r="I16" s="3">
        <v>15</v>
      </c>
      <c r="J16" s="40">
        <v>45</v>
      </c>
      <c r="K16" s="3">
        <v>5</v>
      </c>
      <c r="L16" s="40">
        <v>48</v>
      </c>
      <c r="M16" s="27">
        <v>0</v>
      </c>
      <c r="N16" s="39">
        <v>50</v>
      </c>
      <c r="O16" s="39">
        <v>50</v>
      </c>
      <c r="P16" s="39">
        <v>50</v>
      </c>
      <c r="Q16" s="39">
        <v>72</v>
      </c>
      <c r="R16" s="29">
        <f>38+10</f>
        <v>48</v>
      </c>
      <c r="S16" s="3">
        <v>10</v>
      </c>
      <c r="T16" s="3">
        <v>35</v>
      </c>
      <c r="U16" s="3"/>
      <c r="V16" s="38"/>
      <c r="W16" s="25">
        <f>((SUM(B16:V16))/W9)*100</f>
        <v>69.6969696969697</v>
      </c>
      <c r="Y16" s="23">
        <v>17</v>
      </c>
    </row>
    <row r="17" spans="1:25" s="2" customFormat="1" ht="12.75">
      <c r="A17" s="3" t="s">
        <v>21</v>
      </c>
      <c r="B17" s="3">
        <v>25</v>
      </c>
      <c r="C17" s="27">
        <v>0</v>
      </c>
      <c r="D17" s="3">
        <v>8</v>
      </c>
      <c r="E17" s="34">
        <v>30</v>
      </c>
      <c r="F17" s="3">
        <v>75</v>
      </c>
      <c r="G17" s="27">
        <v>0</v>
      </c>
      <c r="H17" s="39">
        <v>35</v>
      </c>
      <c r="I17" s="27">
        <v>0</v>
      </c>
      <c r="J17" s="34">
        <v>20</v>
      </c>
      <c r="K17" s="3">
        <v>25</v>
      </c>
      <c r="L17" s="39">
        <v>45</v>
      </c>
      <c r="M17" s="3">
        <v>20</v>
      </c>
      <c r="N17" s="27">
        <v>0</v>
      </c>
      <c r="O17" s="39">
        <v>50</v>
      </c>
      <c r="P17" s="39">
        <v>47</v>
      </c>
      <c r="Q17" s="34">
        <v>48</v>
      </c>
      <c r="R17" s="3">
        <v>60</v>
      </c>
      <c r="S17" s="27">
        <v>0</v>
      </c>
      <c r="T17" s="27">
        <v>0</v>
      </c>
      <c r="U17" s="3"/>
      <c r="V17" s="38"/>
      <c r="W17" s="24">
        <f>((SUM(B17:V17))/W9)*100</f>
        <v>50.9926854754441</v>
      </c>
      <c r="Y17" s="23">
        <v>8</v>
      </c>
    </row>
    <row r="18" spans="1:25" s="2" customFormat="1" ht="12.75">
      <c r="A18" s="3">
        <v>10490</v>
      </c>
      <c r="B18" s="3">
        <v>25</v>
      </c>
      <c r="C18" s="3">
        <v>25</v>
      </c>
      <c r="D18" s="3">
        <v>10</v>
      </c>
      <c r="E18" s="39">
        <v>41</v>
      </c>
      <c r="F18" s="3">
        <v>100</v>
      </c>
      <c r="G18" s="3">
        <v>20</v>
      </c>
      <c r="H18" s="39">
        <v>46</v>
      </c>
      <c r="I18" s="3">
        <v>10</v>
      </c>
      <c r="J18" s="39">
        <v>34</v>
      </c>
      <c r="K18" s="3">
        <v>23</v>
      </c>
      <c r="L18" s="39">
        <v>36</v>
      </c>
      <c r="M18" s="3">
        <v>20</v>
      </c>
      <c r="N18" s="39">
        <v>42</v>
      </c>
      <c r="O18" s="39">
        <v>48</v>
      </c>
      <c r="P18" s="39">
        <v>42</v>
      </c>
      <c r="Q18" s="34">
        <v>63</v>
      </c>
      <c r="R18" s="3">
        <f>52+25</f>
        <v>77</v>
      </c>
      <c r="S18" s="3">
        <v>10</v>
      </c>
      <c r="T18" s="3">
        <v>25</v>
      </c>
      <c r="U18" s="3"/>
      <c r="V18" s="38"/>
      <c r="W18" s="25">
        <f>((SUM(B18:V18))/W9)*100</f>
        <v>72.83176593521421</v>
      </c>
      <c r="Y18" s="23">
        <v>16</v>
      </c>
    </row>
    <row r="19" spans="1:25" s="2" customFormat="1" ht="12.75">
      <c r="A19" s="3" t="s">
        <v>14</v>
      </c>
      <c r="B19" s="3">
        <v>25</v>
      </c>
      <c r="C19" s="27">
        <v>0</v>
      </c>
      <c r="D19" s="3">
        <v>4</v>
      </c>
      <c r="E19" s="39">
        <v>35</v>
      </c>
      <c r="F19" s="3">
        <v>96</v>
      </c>
      <c r="G19" s="3">
        <v>20</v>
      </c>
      <c r="H19" s="39">
        <v>40</v>
      </c>
      <c r="I19" s="27">
        <v>0</v>
      </c>
      <c r="J19" s="27">
        <v>0</v>
      </c>
      <c r="K19" s="3">
        <v>25</v>
      </c>
      <c r="L19" s="39">
        <v>44</v>
      </c>
      <c r="M19" s="3">
        <v>25</v>
      </c>
      <c r="N19" s="39">
        <v>50</v>
      </c>
      <c r="O19" s="39">
        <v>46</v>
      </c>
      <c r="P19" s="39">
        <v>50</v>
      </c>
      <c r="Q19" s="39">
        <v>79</v>
      </c>
      <c r="R19" s="3">
        <f>34+30</f>
        <v>64</v>
      </c>
      <c r="S19" s="3">
        <v>10</v>
      </c>
      <c r="T19" s="3">
        <v>35</v>
      </c>
      <c r="U19" s="3"/>
      <c r="V19" s="38"/>
      <c r="W19" s="25">
        <f>((SUM(B19:V19))/(W9-50))*100</f>
        <v>71.44432194046306</v>
      </c>
      <c r="Y19" s="23">
        <v>17</v>
      </c>
    </row>
    <row r="20" spans="1:25" s="2" customFormat="1" ht="12.75">
      <c r="A20" s="3"/>
      <c r="B20" s="27">
        <v>0</v>
      </c>
      <c r="C20" s="3">
        <v>25</v>
      </c>
      <c r="D20" s="3">
        <v>8</v>
      </c>
      <c r="E20" s="39">
        <v>41</v>
      </c>
      <c r="F20" s="3">
        <v>87</v>
      </c>
      <c r="G20" s="3">
        <v>10</v>
      </c>
      <c r="H20" s="39">
        <v>32</v>
      </c>
      <c r="I20" s="3">
        <v>10</v>
      </c>
      <c r="J20" s="39">
        <v>34</v>
      </c>
      <c r="K20" s="3">
        <v>20</v>
      </c>
      <c r="L20" s="39">
        <v>37</v>
      </c>
      <c r="M20" s="3">
        <v>20</v>
      </c>
      <c r="N20" s="39">
        <v>42</v>
      </c>
      <c r="O20" s="28" t="s">
        <v>23</v>
      </c>
      <c r="P20" s="39">
        <v>50</v>
      </c>
      <c r="Q20" s="39">
        <v>80</v>
      </c>
      <c r="R20" s="3">
        <f>62+5</f>
        <v>67</v>
      </c>
      <c r="S20" s="3">
        <v>10</v>
      </c>
      <c r="T20" s="27">
        <v>0</v>
      </c>
      <c r="U20" s="3"/>
      <c r="V20" s="38"/>
      <c r="W20" s="24">
        <f>((SUM(B20:V20))/(W9-0))*100</f>
        <v>59.87460815047022</v>
      </c>
      <c r="Y20" s="23">
        <v>7</v>
      </c>
    </row>
    <row r="21" spans="1:29" s="1" customFormat="1" ht="12" customHeight="1">
      <c r="A21" s="3" t="s">
        <v>15</v>
      </c>
      <c r="B21" s="3">
        <v>25</v>
      </c>
      <c r="C21" s="27">
        <v>0</v>
      </c>
      <c r="D21" s="27">
        <v>0</v>
      </c>
      <c r="E21" s="39">
        <v>37</v>
      </c>
      <c r="F21" s="3">
        <v>42</v>
      </c>
      <c r="G21" s="3">
        <v>20</v>
      </c>
      <c r="H21" s="34">
        <v>8</v>
      </c>
      <c r="I21" s="27">
        <v>0</v>
      </c>
      <c r="J21" s="39">
        <v>38</v>
      </c>
      <c r="K21" s="3">
        <v>25</v>
      </c>
      <c r="L21" s="34">
        <v>25</v>
      </c>
      <c r="M21" s="27">
        <v>0</v>
      </c>
      <c r="N21" s="39">
        <v>42</v>
      </c>
      <c r="O21" s="27">
        <v>0</v>
      </c>
      <c r="P21" s="39">
        <v>42</v>
      </c>
      <c r="Q21" s="34">
        <v>54</v>
      </c>
      <c r="R21" s="3">
        <f>36+5</f>
        <v>41</v>
      </c>
      <c r="S21" s="3">
        <v>10</v>
      </c>
      <c r="T21" s="3">
        <v>35</v>
      </c>
      <c r="U21" s="3"/>
      <c r="V21" s="38"/>
      <c r="W21" s="24">
        <f>((SUM(B21:V21))/(W9-0))*100</f>
        <v>46.39498432601881</v>
      </c>
      <c r="X21" s="2"/>
      <c r="Y21" s="23">
        <v>13</v>
      </c>
      <c r="Z21" s="2"/>
      <c r="AA21" s="2"/>
      <c r="AB21" s="2"/>
      <c r="AC21" s="2"/>
    </row>
    <row r="22" spans="1:29" s="1" customFormat="1" ht="12.75" hidden="1">
      <c r="A22" s="3">
        <v>11478</v>
      </c>
      <c r="B22" s="3"/>
      <c r="C22" s="27"/>
      <c r="D22" s="3"/>
      <c r="E22" s="3"/>
      <c r="F22" s="3"/>
      <c r="G22" s="3"/>
      <c r="H22" s="3"/>
      <c r="I22" s="3"/>
      <c r="J22" s="3"/>
      <c r="K22" s="3"/>
      <c r="L22" s="3"/>
      <c r="M22" s="3"/>
      <c r="N22" s="39"/>
      <c r="O22" s="3"/>
      <c r="P22" s="3"/>
      <c r="Q22" s="3"/>
      <c r="R22" s="3"/>
      <c r="S22" s="3"/>
      <c r="T22" s="3"/>
      <c r="U22" s="3"/>
      <c r="V22" s="38"/>
      <c r="W22" s="25">
        <f>((SUM(B22:V22))/(W9-71))*100</f>
        <v>0</v>
      </c>
      <c r="X22" s="2"/>
      <c r="Y22" s="23">
        <v>7</v>
      </c>
      <c r="Z22" s="2"/>
      <c r="AA22" s="2"/>
      <c r="AB22" s="2"/>
      <c r="AC22" s="2"/>
    </row>
    <row r="23" spans="1:29" ht="12.75">
      <c r="A23" s="3" t="s">
        <v>16</v>
      </c>
      <c r="B23" s="3">
        <v>22</v>
      </c>
      <c r="C23" s="27">
        <v>0</v>
      </c>
      <c r="D23" s="3">
        <v>2</v>
      </c>
      <c r="E23" s="39">
        <v>35</v>
      </c>
      <c r="F23" s="3">
        <v>72</v>
      </c>
      <c r="G23" s="3">
        <v>20</v>
      </c>
      <c r="H23" s="39">
        <v>38</v>
      </c>
      <c r="I23" s="3">
        <v>40</v>
      </c>
      <c r="J23" s="27">
        <v>0</v>
      </c>
      <c r="K23" s="3">
        <v>15</v>
      </c>
      <c r="L23" s="39">
        <v>43</v>
      </c>
      <c r="M23" s="3">
        <v>25</v>
      </c>
      <c r="N23" s="39">
        <v>50</v>
      </c>
      <c r="O23" s="39">
        <v>48</v>
      </c>
      <c r="P23" s="39">
        <v>50</v>
      </c>
      <c r="Q23" s="39">
        <v>68</v>
      </c>
      <c r="R23" s="3">
        <f>38+25</f>
        <v>63</v>
      </c>
      <c r="S23" s="3">
        <v>10</v>
      </c>
      <c r="T23" s="27">
        <v>0</v>
      </c>
      <c r="U23" s="3"/>
      <c r="V23" s="38"/>
      <c r="W23" s="25">
        <f>((SUM(B23:V23))/(W9-50))*100</f>
        <v>66.26240352811466</v>
      </c>
      <c r="X23" s="2"/>
      <c r="Y23" s="23">
        <v>17</v>
      </c>
      <c r="Z23" s="2"/>
      <c r="AA23" s="2"/>
      <c r="AB23" s="2"/>
      <c r="AC23" s="2"/>
    </row>
    <row r="24" spans="1:25" s="2" customFormat="1" ht="12.75">
      <c r="A24" s="3" t="s">
        <v>17</v>
      </c>
      <c r="B24" s="3">
        <v>10</v>
      </c>
      <c r="C24" s="27">
        <v>0</v>
      </c>
      <c r="D24" s="3">
        <v>4</v>
      </c>
      <c r="E24" s="27">
        <v>0</v>
      </c>
      <c r="F24" s="3">
        <v>95</v>
      </c>
      <c r="G24" s="3">
        <v>15</v>
      </c>
      <c r="H24" s="39">
        <v>37</v>
      </c>
      <c r="I24" s="27">
        <v>0</v>
      </c>
      <c r="J24" s="39">
        <v>38</v>
      </c>
      <c r="K24" s="3">
        <v>10</v>
      </c>
      <c r="L24" s="39">
        <v>35</v>
      </c>
      <c r="M24" s="3">
        <v>25</v>
      </c>
      <c r="N24" s="39">
        <v>50</v>
      </c>
      <c r="O24" s="27">
        <v>0</v>
      </c>
      <c r="P24" s="39">
        <v>47</v>
      </c>
      <c r="Q24" s="27">
        <v>0</v>
      </c>
      <c r="R24" s="3">
        <f>40+10</f>
        <v>50</v>
      </c>
      <c r="S24" s="3">
        <v>10</v>
      </c>
      <c r="T24" s="3">
        <v>28</v>
      </c>
      <c r="U24" s="3"/>
      <c r="V24" s="38"/>
      <c r="W24" s="24">
        <f>((SUM(B24:V24))/(W9-0))*100</f>
        <v>47.43991640543365</v>
      </c>
      <c r="Y24" s="23">
        <v>14</v>
      </c>
    </row>
    <row r="25" spans="1:29" s="1" customFormat="1" ht="12.75">
      <c r="A25" s="3">
        <v>11166</v>
      </c>
      <c r="B25" s="3">
        <v>18</v>
      </c>
      <c r="C25" s="3">
        <v>25</v>
      </c>
      <c r="D25" s="3">
        <v>8</v>
      </c>
      <c r="E25" s="27">
        <v>0</v>
      </c>
      <c r="F25" s="3">
        <v>132</v>
      </c>
      <c r="G25" s="3">
        <v>25</v>
      </c>
      <c r="H25" s="39">
        <v>37</v>
      </c>
      <c r="I25" s="27">
        <v>0</v>
      </c>
      <c r="J25" s="39">
        <v>39</v>
      </c>
      <c r="K25" s="3">
        <v>23</v>
      </c>
      <c r="L25" s="39">
        <v>30</v>
      </c>
      <c r="M25" s="3">
        <v>25</v>
      </c>
      <c r="N25" s="39">
        <v>50</v>
      </c>
      <c r="O25" s="39">
        <v>50</v>
      </c>
      <c r="P25" s="39">
        <v>47</v>
      </c>
      <c r="Q25" s="27">
        <v>0</v>
      </c>
      <c r="R25" s="3">
        <v>48</v>
      </c>
      <c r="S25" s="27">
        <v>0</v>
      </c>
      <c r="T25" s="3">
        <v>28</v>
      </c>
      <c r="U25" s="3"/>
      <c r="V25" s="38"/>
      <c r="W25" s="24">
        <f>((SUM(B25:V25))/(W9-0))*100</f>
        <v>61.12852664576802</v>
      </c>
      <c r="X25" s="2"/>
      <c r="Y25" s="23">
        <v>12</v>
      </c>
      <c r="Z25" s="2"/>
      <c r="AA25" s="2"/>
      <c r="AB25" s="2"/>
      <c r="AC25" s="2"/>
    </row>
    <row r="26" spans="1:29" ht="12.75">
      <c r="A26" s="3">
        <v>11030</v>
      </c>
      <c r="B26" s="3">
        <v>25</v>
      </c>
      <c r="C26" s="27">
        <v>0</v>
      </c>
      <c r="D26" s="3">
        <v>2</v>
      </c>
      <c r="E26" s="39">
        <v>40</v>
      </c>
      <c r="F26" s="3">
        <v>113</v>
      </c>
      <c r="G26" s="3">
        <v>20</v>
      </c>
      <c r="H26" s="39">
        <v>40</v>
      </c>
      <c r="I26" s="3">
        <v>40</v>
      </c>
      <c r="J26" s="34">
        <v>26</v>
      </c>
      <c r="K26" s="3">
        <v>20</v>
      </c>
      <c r="L26" s="39">
        <v>40</v>
      </c>
      <c r="M26" s="3">
        <v>25</v>
      </c>
      <c r="N26" s="39">
        <v>50</v>
      </c>
      <c r="O26" s="39">
        <v>50</v>
      </c>
      <c r="P26" s="39">
        <v>48</v>
      </c>
      <c r="Q26" s="39">
        <v>82</v>
      </c>
      <c r="R26" s="3">
        <f>58+22</f>
        <v>80</v>
      </c>
      <c r="S26" s="3">
        <v>10</v>
      </c>
      <c r="T26" s="3">
        <v>35</v>
      </c>
      <c r="U26" s="3"/>
      <c r="V26" s="38"/>
      <c r="W26" s="25">
        <f>((SUM(B26:V26))/(W9-0))*100</f>
        <v>77.95193312434692</v>
      </c>
      <c r="X26" s="2"/>
      <c r="Y26" s="23">
        <v>17</v>
      </c>
      <c r="Z26" s="2"/>
      <c r="AA26" s="2"/>
      <c r="AB26" s="2"/>
      <c r="AC26" s="2"/>
    </row>
    <row r="27" spans="1:29" ht="12.75">
      <c r="A27" s="3" t="s">
        <v>18</v>
      </c>
      <c r="B27" s="3">
        <v>20</v>
      </c>
      <c r="C27" s="3">
        <v>25</v>
      </c>
      <c r="D27" s="27">
        <v>0</v>
      </c>
      <c r="E27" s="39">
        <v>41</v>
      </c>
      <c r="F27" s="3">
        <v>72</v>
      </c>
      <c r="G27" s="3">
        <v>15</v>
      </c>
      <c r="H27" s="39">
        <v>41</v>
      </c>
      <c r="I27" s="3">
        <v>5</v>
      </c>
      <c r="J27" s="39">
        <v>37</v>
      </c>
      <c r="K27" s="3">
        <v>20</v>
      </c>
      <c r="L27" s="39">
        <v>36</v>
      </c>
      <c r="M27" s="27">
        <v>0</v>
      </c>
      <c r="N27" s="39">
        <v>46</v>
      </c>
      <c r="O27" s="39">
        <v>50</v>
      </c>
      <c r="P27" s="39">
        <v>47</v>
      </c>
      <c r="Q27" s="27">
        <v>0</v>
      </c>
      <c r="R27" s="3">
        <f>40+5</f>
        <v>45</v>
      </c>
      <c r="S27" s="3">
        <v>10</v>
      </c>
      <c r="T27" s="3">
        <v>28</v>
      </c>
      <c r="U27" s="3"/>
      <c r="V27" s="38"/>
      <c r="W27" s="24">
        <f>((SUM(B27:V27))/(W9-0))*100</f>
        <v>56.21734587251829</v>
      </c>
      <c r="X27" s="2"/>
      <c r="Y27" s="23">
        <v>16</v>
      </c>
      <c r="Z27" s="2"/>
      <c r="AA27" s="2"/>
      <c r="AB27" s="2"/>
      <c r="AC27" s="2"/>
    </row>
    <row r="28" spans="4:23" ht="12.75"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13"/>
    </row>
    <row r="29" spans="4:23" ht="12.75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13"/>
    </row>
    <row r="30" spans="4:23" ht="12.75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13"/>
    </row>
    <row r="31" spans="4:23" ht="12.7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13"/>
    </row>
    <row r="32" spans="4:23" ht="12.75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13"/>
    </row>
    <row r="33" spans="4:23" ht="2.25" customHeight="1" hidden="1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13"/>
    </row>
    <row r="34" spans="4:23" ht="12.75">
      <c r="D34" s="3"/>
      <c r="E34" s="3"/>
      <c r="F34" s="3"/>
      <c r="G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13"/>
    </row>
    <row r="35" spans="4:23" ht="12.75">
      <c r="D35" s="3"/>
      <c r="E35" s="3"/>
      <c r="F35" s="3"/>
      <c r="G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13"/>
    </row>
    <row r="36" spans="4:23" ht="12.75">
      <c r="D36" s="3"/>
      <c r="E36" s="3"/>
      <c r="F36" s="3"/>
      <c r="G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13"/>
    </row>
    <row r="37" ht="12.75">
      <c r="W37" s="13"/>
    </row>
    <row r="38" ht="12.75">
      <c r="W38" s="13"/>
    </row>
    <row r="39" ht="12.75">
      <c r="W39" s="13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GVWFL BOCES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cp:lastPrinted>2003-03-17T11:57:15Z</cp:lastPrinted>
  <dcterms:created xsi:type="dcterms:W3CDTF">2003-02-28T14:59:08Z</dcterms:created>
  <dcterms:modified xsi:type="dcterms:W3CDTF">2005-12-02T20:09:27Z</dcterms:modified>
  <cp:category/>
  <cp:version/>
  <cp:contentType/>
  <cp:contentStatus/>
</cp:coreProperties>
</file>